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MOBILITY ACADEMY\VerbandSwisseMobility\Charge4work\Beratung\Installationskostenrechner\"/>
    </mc:Choice>
  </mc:AlternateContent>
  <workbookProtection workbookAlgorithmName="SHA-512" workbookHashValue="H/Q3WmU2n33YNQVIRPBxPoGuidBcJ7vdn7PWD3zotoQgmCbMzRycbwSds0meWtQuKjzWa8fneb3PJEjcm4Qsaw==" workbookSaltValue="UJYdMg3p95jIvFw1xcaQWg==" workbookSpinCount="100000" lockStructure="1"/>
  <bookViews>
    <workbookView xWindow="0" yWindow="0" windowWidth="3285" windowHeight="885"/>
  </bookViews>
  <sheets>
    <sheet name="Grobkostenschätzung" sheetId="1" r:id="rId1"/>
    <sheet name="Listen" sheetId="2"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8" i="1" l="1"/>
  <c r="O26" i="1"/>
  <c r="O24" i="1"/>
  <c r="O18" i="1"/>
  <c r="O61" i="1"/>
  <c r="O59" i="1"/>
  <c r="O57" i="1"/>
  <c r="O56" i="1"/>
  <c r="O55" i="1"/>
  <c r="O53" i="1"/>
  <c r="O50" i="1"/>
  <c r="N50" i="1"/>
  <c r="M50" i="1"/>
  <c r="J50" i="1"/>
  <c r="O49" i="1"/>
  <c r="N49" i="1"/>
  <c r="M49" i="1"/>
  <c r="J49" i="1"/>
  <c r="O48" i="1"/>
  <c r="N48" i="1"/>
  <c r="O45" i="1"/>
  <c r="M45" i="1"/>
  <c r="J45" i="1"/>
  <c r="N45" i="1" s="1"/>
  <c r="O44" i="1"/>
  <c r="M44" i="1"/>
  <c r="J44" i="1"/>
  <c r="N44" i="1" s="1"/>
  <c r="O43" i="1"/>
  <c r="N43" i="1"/>
  <c r="O40" i="1"/>
  <c r="M40" i="1"/>
  <c r="J40" i="1"/>
  <c r="N40" i="1" s="1"/>
  <c r="O39" i="1"/>
  <c r="M39" i="1"/>
  <c r="J39" i="1"/>
  <c r="N39" i="1" s="1"/>
  <c r="O38" i="1"/>
  <c r="N38" i="1"/>
  <c r="O14" i="1" l="1"/>
  <c r="O22" i="1" l="1"/>
  <c r="O30" i="1" s="1"/>
  <c r="D30" i="1" s="1"/>
</calcChain>
</file>

<file path=xl/sharedStrings.xml><?xml version="1.0" encoding="utf-8"?>
<sst xmlns="http://schemas.openxmlformats.org/spreadsheetml/2006/main" count="97" uniqueCount="48">
  <si>
    <t>Ja</t>
  </si>
  <si>
    <t>Nein</t>
  </si>
  <si>
    <t>Antwort auswählen</t>
  </si>
  <si>
    <t>Fragen</t>
  </si>
  <si>
    <t>Grobkostenschätzung für die Installationskosten von Ladeinfrastrukturen</t>
  </si>
  <si>
    <t>Informationen zum Ergebnis</t>
  </si>
  <si>
    <t>Wie viele Ladeplätze möchten Sie zur Verfügung stellen?</t>
  </si>
  <si>
    <t>CHF</t>
  </si>
  <si>
    <t>Menge</t>
  </si>
  <si>
    <t>Sicherungselement</t>
  </si>
  <si>
    <t>Kabel</t>
  </si>
  <si>
    <t>Anschluss</t>
  </si>
  <si>
    <t>Kanal</t>
  </si>
  <si>
    <t>Total</t>
  </si>
  <si>
    <t>FI LS 3PN</t>
  </si>
  <si>
    <t>FI LS 1PN</t>
  </si>
  <si>
    <t>3 x 2.5</t>
  </si>
  <si>
    <t>5 x 2.5</t>
  </si>
  <si>
    <t>5 x 10</t>
  </si>
  <si>
    <t>40/60</t>
  </si>
  <si>
    <t>45/30</t>
  </si>
  <si>
    <t>Installationsrohr zwischen Sicherungskasten und Ladestation vorhanden?</t>
  </si>
  <si>
    <t>Benötigen Sie einen Privatzähler (Direktmessung), um den verbrauchten Strom z.B. mit Ihrem Vermieter abrechnen zu können?</t>
  </si>
  <si>
    <t>5 m</t>
  </si>
  <si>
    <t>15 m</t>
  </si>
  <si>
    <t>30 m</t>
  </si>
  <si>
    <t xml:space="preserve">Gewünschte Leistung der Ladestation </t>
  </si>
  <si>
    <t>Distanz zwischen Sicherungskasten und Ladestation:</t>
  </si>
  <si>
    <t>Montage der Ladestation: Wie wird die Ladestation angeschlossen?</t>
  </si>
  <si>
    <t>Anschluss direkt ans Stromnetz</t>
  </si>
  <si>
    <t>Hinweise</t>
  </si>
  <si>
    <t>Kosten Ladestation (sofern bekannt)</t>
  </si>
  <si>
    <r>
      <rPr>
        <b/>
        <sz val="12"/>
        <color theme="1"/>
        <rFont val="Arial"/>
        <family val="2"/>
      </rPr>
      <t>Eingerechnete Leistungen und Kosten</t>
    </r>
    <r>
      <rPr>
        <sz val="12"/>
        <color theme="1"/>
        <rFont val="Arial"/>
        <family val="2"/>
      </rPr>
      <t xml:space="preserve">
Kosten inkl. Sicherungselement, Kabel, Installationskanal, Montage, Anschluss, Wand- und Deckendurchbrüche</t>
    </r>
  </si>
  <si>
    <r>
      <rPr>
        <b/>
        <sz val="12"/>
        <color theme="1"/>
        <rFont val="Arial"/>
        <family val="2"/>
      </rPr>
      <t>Nicht eingerechnete Kosten</t>
    </r>
    <r>
      <rPr>
        <sz val="12"/>
        <color theme="1"/>
        <rFont val="Arial"/>
        <family val="2"/>
      </rPr>
      <t xml:space="preserve">
Die Kosten für allfällig notwendige Grabarbeiten sind individuell zu klären.</t>
    </r>
  </si>
  <si>
    <r>
      <rPr>
        <b/>
        <sz val="12"/>
        <color theme="1"/>
        <rFont val="Arial"/>
        <family val="2"/>
      </rPr>
      <t>Hinweise für Installationen auf Parkplätzen</t>
    </r>
    <r>
      <rPr>
        <sz val="12"/>
        <color theme="1"/>
        <rFont val="Arial"/>
        <family val="2"/>
      </rPr>
      <t xml:space="preserve">
Wird ein Parkplatz mit einer Ladestation ausgestattet, fallen weitere Kosten an, bspw. Beschriftung und Markierung, Standfuss/Sockel für die Ladestation, Auffahrschutz, Witterungsschutz und Beschilderung</t>
    </r>
  </si>
  <si>
    <r>
      <rPr>
        <b/>
        <sz val="12"/>
        <color theme="1"/>
        <rFont val="Arial"/>
        <family val="2"/>
      </rPr>
      <t>Voraussetzungen</t>
    </r>
    <r>
      <rPr>
        <sz val="12"/>
        <color theme="1"/>
        <rFont val="Arial"/>
        <family val="2"/>
      </rPr>
      <t xml:space="preserve">
Der Hausanschluss verfügt über genügend Leistung für die Versorgung der gewünschten Ladestation. 
</t>
    </r>
    <r>
      <rPr>
        <sz val="12"/>
        <color theme="1"/>
        <rFont val="Arial"/>
        <family val="2"/>
      </rPr>
      <t xml:space="preserve">
</t>
    </r>
    <r>
      <rPr>
        <sz val="14"/>
        <color theme="1"/>
        <rFont val="Arial"/>
        <family val="2"/>
      </rPr>
      <t xml:space="preserve">
</t>
    </r>
  </si>
  <si>
    <r>
      <rPr>
        <b/>
        <sz val="12"/>
        <color theme="1"/>
        <rFont val="Arial"/>
        <family val="2"/>
      </rPr>
      <t>Bestandesbauten</t>
    </r>
    <r>
      <rPr>
        <sz val="12"/>
        <color theme="1"/>
        <rFont val="Arial"/>
        <family val="2"/>
      </rPr>
      <t xml:space="preserve">
Die Kostenschätzung ist ausgelegt für Bestandesbauten. Bei Neubauten reduzieren sich die Kosten teilweise.</t>
    </r>
  </si>
  <si>
    <r>
      <rPr>
        <b/>
        <sz val="12"/>
        <color theme="1"/>
        <rFont val="Arial"/>
        <family val="2"/>
      </rPr>
      <t xml:space="preserve">Disclaimer
</t>
    </r>
    <r>
      <rPr>
        <sz val="12"/>
        <color theme="1"/>
        <rFont val="Arial"/>
        <family val="2"/>
      </rPr>
      <t xml:space="preserve">Die Angaben, insbesondere die Ermittlung der möglichen Kosten, sind ohne Gewähr und nicht verbindlich. Abweichungen, auch von substantiellem Umfang, sind möglich und können sich auch auf Faktoren stützten, welche nicht in die Grobkostenschätzung eingeflossen sind. </t>
    </r>
  </si>
  <si>
    <t>3.7 kW (1 x 16 A)</t>
  </si>
  <si>
    <t xml:space="preserve">  11 kW (3 x 16 A)</t>
  </si>
  <si>
    <t>22 kW (3 x 32 A)</t>
  </si>
  <si>
    <t>20 - 40 m</t>
  </si>
  <si>
    <t>Anschluss über eine Steckdose</t>
  </si>
  <si>
    <t xml:space="preserve">    1 - 10 m</t>
  </si>
  <si>
    <t xml:space="preserve"> 10 - 20 m</t>
  </si>
  <si>
    <r>
      <t xml:space="preserve">Installationskosten Grobkostenschätzung (ca. </t>
    </r>
    <r>
      <rPr>
        <b/>
        <sz val="16"/>
        <color theme="0"/>
        <rFont val="Source Sans Pro"/>
        <family val="2"/>
      </rPr>
      <t>±</t>
    </r>
    <r>
      <rPr>
        <b/>
        <sz val="16"/>
        <color theme="0"/>
        <rFont val="Arial"/>
        <family val="2"/>
      </rPr>
      <t xml:space="preserve"> 20%)</t>
    </r>
  </si>
  <si>
    <t>Basiskosten für Meldewesen, Sicherheitnachweis etc. (immer inkludiert)</t>
  </si>
  <si>
    <r>
      <t xml:space="preserve">Mittels nachfolgender Fragen erfolgt eine unverbindliche Kostenschätzung mit einer Genauigkeit von ca. </t>
    </r>
    <r>
      <rPr>
        <b/>
        <sz val="12"/>
        <rFont val="Source Sans Pro"/>
        <family val="2"/>
      </rPr>
      <t>±</t>
    </r>
    <r>
      <rPr>
        <b/>
        <sz val="12"/>
        <rFont val="Arial"/>
        <family val="2"/>
      </rPr>
      <t xml:space="preserve"> 20%</t>
    </r>
  </si>
</sst>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scheme val="minor"/>
    </font>
    <font>
      <b/>
      <sz val="11"/>
      <color theme="1"/>
      <name val="Calibri"/>
      <family val="2"/>
      <scheme val="minor"/>
    </font>
    <font>
      <sz val="12"/>
      <color theme="1"/>
      <name val="Calibri"/>
      <family val="2"/>
      <scheme val="minor"/>
    </font>
    <font>
      <sz val="12"/>
      <color theme="1"/>
      <name val="Arial"/>
      <family val="2"/>
    </font>
    <font>
      <sz val="11"/>
      <color theme="1"/>
      <name val="Arial"/>
      <family val="2"/>
    </font>
    <font>
      <b/>
      <sz val="18"/>
      <color theme="1"/>
      <name val="Arial"/>
      <family val="2"/>
    </font>
    <font>
      <sz val="14"/>
      <color theme="1"/>
      <name val="Arial"/>
      <family val="2"/>
    </font>
    <font>
      <b/>
      <sz val="16"/>
      <color theme="0"/>
      <name val="Arial"/>
      <family val="2"/>
    </font>
    <font>
      <b/>
      <sz val="12"/>
      <color theme="1"/>
      <name val="Arial"/>
      <family val="2"/>
    </font>
    <font>
      <b/>
      <sz val="11"/>
      <color theme="1"/>
      <name val="Arial"/>
      <family val="2"/>
    </font>
    <font>
      <b/>
      <sz val="10"/>
      <color theme="1"/>
      <name val="Arial"/>
      <family val="2"/>
    </font>
    <font>
      <b/>
      <sz val="12"/>
      <name val="Arial"/>
      <family val="2"/>
    </font>
    <font>
      <b/>
      <sz val="16"/>
      <name val="Arial"/>
      <family val="2"/>
    </font>
    <font>
      <b/>
      <sz val="16"/>
      <color theme="0"/>
      <name val="Source Sans Pro"/>
      <family val="2"/>
    </font>
    <font>
      <b/>
      <sz val="12"/>
      <name val="Source Sans Pro"/>
      <family val="2"/>
    </font>
  </fonts>
  <fills count="10">
    <fill>
      <patternFill patternType="none"/>
    </fill>
    <fill>
      <patternFill patternType="gray125"/>
    </fill>
    <fill>
      <patternFill patternType="solid">
        <fgColor rgb="FFD49F26"/>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bgColor indexed="64"/>
      </patternFill>
    </fill>
    <fill>
      <patternFill patternType="solid">
        <fgColor theme="0" tint="-0.34998626667073579"/>
        <bgColor indexed="64"/>
      </patternFill>
    </fill>
    <fill>
      <patternFill patternType="solid">
        <fgColor rgb="FFFFFF9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17" fontId="0" fillId="0" borderId="0" xfId="0" applyNumberFormat="1"/>
    <xf numFmtId="0" fontId="1" fillId="0" borderId="0" xfId="0" applyFont="1"/>
    <xf numFmtId="0" fontId="4" fillId="0" borderId="0" xfId="0" applyFont="1" applyAlignment="1">
      <alignment vertical="top"/>
    </xf>
    <xf numFmtId="0" fontId="0" fillId="0" borderId="0" xfId="0" applyAlignment="1">
      <alignment vertical="center"/>
    </xf>
    <xf numFmtId="0" fontId="7" fillId="5" borderId="0" xfId="0" applyFont="1" applyFill="1" applyAlignment="1">
      <alignment vertical="center"/>
    </xf>
    <xf numFmtId="0" fontId="2" fillId="0" borderId="0" xfId="0" applyFont="1" applyAlignment="1">
      <alignment vertical="top"/>
    </xf>
    <xf numFmtId="0" fontId="3" fillId="3" borderId="0" xfId="0" applyFont="1" applyFill="1" applyAlignment="1">
      <alignment horizontal="left" vertical="center" wrapText="1" indent="2"/>
    </xf>
    <xf numFmtId="0" fontId="2" fillId="0" borderId="0" xfId="0" applyFont="1" applyAlignment="1">
      <alignment horizontal="center" vertical="top"/>
    </xf>
    <xf numFmtId="0" fontId="3" fillId="3" borderId="0" xfId="0" applyFont="1" applyFill="1" applyAlignment="1">
      <alignment horizontal="center" vertical="center" wrapText="1"/>
    </xf>
    <xf numFmtId="0" fontId="7" fillId="5" borderId="0" xfId="0" applyFont="1" applyFill="1" applyAlignment="1">
      <alignment horizontal="left" vertical="center"/>
    </xf>
    <xf numFmtId="0" fontId="9" fillId="0" borderId="0" xfId="0" applyFont="1" applyAlignment="1">
      <alignment horizontal="right" vertical="top"/>
    </xf>
    <xf numFmtId="0" fontId="8"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0" xfId="0" applyAlignment="1">
      <alignment horizontal="center"/>
    </xf>
    <xf numFmtId="0" fontId="4" fillId="0" borderId="0" xfId="0" applyFont="1" applyAlignment="1">
      <alignment horizontal="center" vertical="top"/>
    </xf>
    <xf numFmtId="0" fontId="3" fillId="8" borderId="1" xfId="0" applyFont="1" applyFill="1" applyBorder="1" applyAlignment="1">
      <alignment horizontal="center" vertical="center"/>
    </xf>
    <xf numFmtId="0" fontId="12" fillId="3" borderId="0" xfId="0" applyFont="1" applyFill="1" applyAlignment="1">
      <alignment horizontal="center" vertical="center"/>
    </xf>
    <xf numFmtId="0" fontId="7" fillId="5" borderId="0" xfId="0" applyFont="1" applyFill="1" applyAlignment="1">
      <alignment horizontal="center" vertical="center"/>
    </xf>
    <xf numFmtId="0" fontId="7" fillId="7" borderId="0" xfId="0" applyFont="1" applyFill="1" applyAlignment="1">
      <alignment horizontal="center" vertical="center"/>
    </xf>
    <xf numFmtId="3" fontId="7" fillId="4" borderId="0" xfId="0" applyNumberFormat="1" applyFont="1" applyFill="1" applyAlignment="1">
      <alignment horizontal="center" vertical="center"/>
    </xf>
    <xf numFmtId="0" fontId="3" fillId="9" borderId="4" xfId="0" applyFont="1" applyFill="1" applyBorder="1" applyAlignment="1" applyProtection="1">
      <alignment horizontal="center" vertical="center"/>
      <protection locked="0"/>
    </xf>
    <xf numFmtId="0" fontId="3" fillId="9" borderId="4" xfId="0" applyFont="1" applyFill="1" applyBorder="1" applyAlignment="1" applyProtection="1">
      <alignment horizontal="center" vertical="center" wrapText="1"/>
      <protection locked="0"/>
    </xf>
    <xf numFmtId="0" fontId="3" fillId="9" borderId="1" xfId="0" applyFont="1" applyFill="1" applyBorder="1" applyAlignment="1" applyProtection="1">
      <alignment horizontal="center" vertical="center"/>
      <protection locked="0"/>
    </xf>
    <xf numFmtId="0" fontId="3" fillId="9" borderId="1" xfId="0"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6" borderId="0" xfId="0" applyFont="1" applyFill="1" applyAlignment="1">
      <alignment horizontal="left" vertical="top" wrapText="1"/>
    </xf>
    <xf numFmtId="0" fontId="6" fillId="6" borderId="0" xfId="0" applyFont="1" applyFill="1" applyAlignment="1">
      <alignment horizontal="left" vertical="top" wrapText="1"/>
    </xf>
    <xf numFmtId="0" fontId="5" fillId="2" borderId="0" xfId="0" applyFont="1" applyFill="1" applyAlignment="1">
      <alignment horizontal="center" vertical="center"/>
    </xf>
    <xf numFmtId="0" fontId="7" fillId="5" borderId="0" xfId="0" applyFont="1" applyFill="1" applyAlignment="1">
      <alignment horizontal="center" vertical="center"/>
    </xf>
    <xf numFmtId="0" fontId="7" fillId="7" borderId="0" xfId="0" applyFont="1" applyFill="1" applyAlignment="1">
      <alignment horizontal="left" vertical="center"/>
    </xf>
    <xf numFmtId="0" fontId="7" fillId="7" borderId="0" xfId="0" applyFont="1" applyFill="1" applyAlignment="1">
      <alignment horizontal="center" vertical="center"/>
    </xf>
    <xf numFmtId="0" fontId="11" fillId="0" borderId="0" xfId="0" applyFont="1" applyFill="1" applyAlignment="1">
      <alignment horizontal="left" vertical="center"/>
    </xf>
  </cellXfs>
  <cellStyles count="1">
    <cellStyle name="Standard" xfId="0" builtinId="0"/>
  </cellStyles>
  <dxfs count="0"/>
  <tableStyles count="0" defaultTableStyle="TableStyleMedium2" defaultPivotStyle="PivotStyleLight16"/>
  <colors>
    <mruColors>
      <color rgb="FFFFFF99"/>
      <color rgb="FFD49F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12699</xdr:colOff>
      <xdr:row>37</xdr:row>
      <xdr:rowOff>0</xdr:rowOff>
    </xdr:from>
    <xdr:to>
      <xdr:col>3</xdr:col>
      <xdr:colOff>2147422</xdr:colOff>
      <xdr:row>43</xdr:row>
      <xdr:rowOff>38100</xdr:rowOff>
    </xdr:to>
    <xdr:pic>
      <xdr:nvPicPr>
        <xdr:cNvPr id="2" name="Grafik 1" descr="logo_unten.jpg"/>
        <xdr:cNvPicPr/>
      </xdr:nvPicPr>
      <xdr:blipFill>
        <a:blip xmlns:r="http://schemas.openxmlformats.org/officeDocument/2006/relationships" r:embed="rId1"/>
        <a:stretch>
          <a:fillRect/>
        </a:stretch>
      </xdr:blipFill>
      <xdr:spPr>
        <a:xfrm>
          <a:off x="266699" y="13030200"/>
          <a:ext cx="8713323" cy="1181100"/>
        </a:xfrm>
        <a:prstGeom prst="rect">
          <a:avLst/>
        </a:prstGeom>
      </xdr:spPr>
    </xdr:pic>
    <xdr:clientData/>
  </xdr:twoCellAnchor>
  <xdr:twoCellAnchor editAs="oneCell">
    <xdr:from>
      <xdr:col>1</xdr:col>
      <xdr:colOff>3352800</xdr:colOff>
      <xdr:row>0</xdr:row>
      <xdr:rowOff>127000</xdr:rowOff>
    </xdr:from>
    <xdr:to>
      <xdr:col>1</xdr:col>
      <xdr:colOff>5252085</xdr:colOff>
      <xdr:row>0</xdr:row>
      <xdr:rowOff>716280</xdr:rowOff>
    </xdr:to>
    <xdr:pic>
      <xdr:nvPicPr>
        <xdr:cNvPr id="3" name="Grafik 2" descr="logo_oben.jpg"/>
        <xdr:cNvPicPr/>
      </xdr:nvPicPr>
      <xdr:blipFill>
        <a:blip xmlns:r="http://schemas.openxmlformats.org/officeDocument/2006/relationships" r:embed="rId2"/>
        <a:stretch>
          <a:fillRect/>
        </a:stretch>
      </xdr:blipFill>
      <xdr:spPr>
        <a:xfrm>
          <a:off x="3606800" y="127000"/>
          <a:ext cx="1899285" cy="5892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1"/>
  <sheetViews>
    <sheetView showGridLines="0" tabSelected="1" showRuler="0" showWhiteSpace="0" view="pageLayout" zoomScale="75" zoomScaleNormal="100" zoomScalePageLayoutView="75" workbookViewId="0">
      <selection activeCell="B36" sqref="B36:D36"/>
    </sheetView>
  </sheetViews>
  <sheetFormatPr baseColWidth="10" defaultRowHeight="15"/>
  <cols>
    <col min="1" max="1" width="3.5703125" customWidth="1"/>
    <col min="2" max="2" width="81.85546875" customWidth="1"/>
    <col min="3" max="3" width="9.85546875" customWidth="1"/>
    <col min="4" max="4" width="30.42578125" style="17" customWidth="1"/>
    <col min="5" max="5" width="11.7109375" customWidth="1"/>
    <col min="6" max="15" width="11.7109375" style="14" hidden="1" customWidth="1"/>
    <col min="16" max="17" width="11.7109375" customWidth="1"/>
  </cols>
  <sheetData>
    <row r="1" spans="2:15" ht="65.25" customHeight="1"/>
    <row r="2" spans="2:15" s="4" customFormat="1" ht="38.1" customHeight="1">
      <c r="B2" s="32" t="s">
        <v>4</v>
      </c>
      <c r="C2" s="32"/>
      <c r="D2" s="32"/>
      <c r="F2" s="13"/>
      <c r="G2" s="13"/>
      <c r="H2" s="13"/>
      <c r="I2" s="13"/>
      <c r="J2" s="13"/>
      <c r="K2" s="13"/>
      <c r="L2" s="13"/>
      <c r="M2" s="13"/>
      <c r="N2" s="13"/>
      <c r="O2" s="13"/>
    </row>
    <row r="3" spans="2:15" ht="12" customHeight="1">
      <c r="B3" s="3"/>
      <c r="C3" s="3"/>
      <c r="D3" s="18"/>
      <c r="F3" s="15"/>
      <c r="G3" s="15"/>
      <c r="H3" s="15"/>
      <c r="I3" s="15"/>
      <c r="J3" s="15"/>
      <c r="K3" s="15"/>
      <c r="L3" s="15"/>
      <c r="M3" s="15"/>
      <c r="N3" s="15"/>
      <c r="O3" s="15"/>
    </row>
    <row r="4" spans="2:15" ht="19.5" customHeight="1">
      <c r="B4" s="36" t="s">
        <v>47</v>
      </c>
      <c r="C4" s="36"/>
      <c r="D4" s="36"/>
    </row>
    <row r="5" spans="2:15" ht="12" customHeight="1">
      <c r="B5" s="3"/>
      <c r="C5" s="3"/>
      <c r="D5" s="18"/>
      <c r="F5" s="15"/>
      <c r="G5" s="15"/>
      <c r="H5" s="15"/>
      <c r="I5" s="15"/>
      <c r="J5" s="15"/>
      <c r="K5" s="15"/>
      <c r="L5" s="15"/>
      <c r="M5" s="15"/>
      <c r="N5" s="15"/>
      <c r="O5" s="15"/>
    </row>
    <row r="6" spans="2:15" ht="27.95" customHeight="1">
      <c r="B6" s="35" t="s">
        <v>30</v>
      </c>
      <c r="C6" s="35"/>
      <c r="D6" s="35"/>
    </row>
    <row r="7" spans="2:15" ht="15.75">
      <c r="B7" s="3"/>
      <c r="C7" s="11"/>
      <c r="D7" s="18"/>
      <c r="F7" s="12"/>
      <c r="G7" s="12"/>
      <c r="H7" s="12"/>
      <c r="I7" s="12"/>
      <c r="J7" s="12"/>
      <c r="K7" s="12"/>
      <c r="L7" s="12"/>
      <c r="M7" s="12"/>
      <c r="N7" s="12"/>
      <c r="O7" s="12"/>
    </row>
    <row r="8" spans="2:15" ht="34.5" customHeight="1">
      <c r="B8" s="31" t="s">
        <v>35</v>
      </c>
      <c r="C8" s="31"/>
      <c r="D8" s="31"/>
    </row>
    <row r="9" spans="2:15" ht="34.5" customHeight="1">
      <c r="B9" s="30" t="s">
        <v>32</v>
      </c>
      <c r="C9" s="31"/>
      <c r="D9" s="31"/>
    </row>
    <row r="10" spans="2:15" ht="34.5" customHeight="1">
      <c r="B10" s="30" t="s">
        <v>33</v>
      </c>
      <c r="C10" s="31"/>
      <c r="D10" s="31"/>
    </row>
    <row r="12" spans="2:15" ht="34.5" customHeight="1">
      <c r="B12" s="5" t="s">
        <v>3</v>
      </c>
      <c r="C12" s="33" t="s">
        <v>2</v>
      </c>
      <c r="D12" s="33"/>
      <c r="F12" s="16" t="s">
        <v>8</v>
      </c>
      <c r="G12" s="28" t="s">
        <v>9</v>
      </c>
      <c r="H12" s="29"/>
      <c r="I12" s="28" t="s">
        <v>10</v>
      </c>
      <c r="J12" s="29"/>
      <c r="K12" s="16" t="s">
        <v>11</v>
      </c>
      <c r="L12" s="28" t="s">
        <v>12</v>
      </c>
      <c r="M12" s="29"/>
      <c r="N12" s="16" t="s">
        <v>13</v>
      </c>
      <c r="O12" s="16" t="s">
        <v>13</v>
      </c>
    </row>
    <row r="13" spans="2:15" ht="16.5" thickBot="1">
      <c r="B13" s="3"/>
      <c r="C13" s="11"/>
      <c r="D13" s="18"/>
      <c r="F13" s="12"/>
      <c r="G13" s="12"/>
      <c r="H13" s="12"/>
      <c r="I13" s="12"/>
      <c r="J13" s="12"/>
      <c r="K13" s="12"/>
      <c r="L13" s="12"/>
      <c r="M13" s="12"/>
      <c r="N13" s="12"/>
      <c r="O13" s="12"/>
    </row>
    <row r="14" spans="2:15" ht="43.5" customHeight="1" thickBot="1">
      <c r="B14" s="7" t="s">
        <v>31</v>
      </c>
      <c r="C14" s="20" t="s">
        <v>7</v>
      </c>
      <c r="D14" s="24">
        <v>1000</v>
      </c>
      <c r="F14" s="15"/>
      <c r="G14" s="15"/>
      <c r="H14" s="15"/>
      <c r="I14" s="15"/>
      <c r="J14" s="15"/>
      <c r="K14" s="15"/>
      <c r="L14" s="15"/>
      <c r="M14" s="15"/>
      <c r="N14" s="15"/>
      <c r="O14" s="15">
        <f>D14</f>
        <v>1000</v>
      </c>
    </row>
    <row r="15" spans="2:15" ht="15.75">
      <c r="B15" s="3"/>
      <c r="C15" s="11"/>
      <c r="D15" s="18"/>
      <c r="F15" s="12"/>
      <c r="G15" s="12"/>
      <c r="H15" s="12"/>
      <c r="I15" s="12"/>
      <c r="J15" s="12"/>
      <c r="K15" s="12"/>
      <c r="L15" s="12"/>
      <c r="M15" s="12"/>
      <c r="N15" s="12"/>
      <c r="O15" s="12"/>
    </row>
    <row r="16" spans="2:15" ht="43.5" customHeight="1">
      <c r="B16" s="7" t="s">
        <v>46</v>
      </c>
      <c r="C16" s="9"/>
      <c r="D16" s="19" t="s">
        <v>0</v>
      </c>
      <c r="F16" s="15"/>
      <c r="G16" s="15"/>
      <c r="H16" s="15"/>
      <c r="I16" s="15"/>
      <c r="J16" s="15"/>
      <c r="K16" s="15"/>
      <c r="L16" s="15"/>
      <c r="M16" s="15"/>
      <c r="N16" s="15"/>
      <c r="O16" s="15">
        <v>200</v>
      </c>
    </row>
    <row r="17" spans="2:15" ht="12" customHeight="1" thickBot="1">
      <c r="B17" s="3"/>
      <c r="C17" s="3"/>
      <c r="D17" s="18"/>
      <c r="F17" s="15"/>
      <c r="G17" s="15"/>
      <c r="H17" s="15"/>
      <c r="I17" s="15"/>
      <c r="J17" s="15"/>
      <c r="K17" s="15"/>
      <c r="L17" s="15"/>
      <c r="M17" s="15"/>
      <c r="N17" s="15"/>
      <c r="O17" s="15"/>
    </row>
    <row r="18" spans="2:15" ht="43.5" customHeight="1" thickBot="1">
      <c r="B18" s="7" t="s">
        <v>26</v>
      </c>
      <c r="C18" s="9"/>
      <c r="D18" s="25" t="s">
        <v>39</v>
      </c>
      <c r="F18" s="15"/>
      <c r="G18" s="15"/>
      <c r="H18" s="15"/>
      <c r="I18" s="15"/>
      <c r="J18" s="15"/>
      <c r="K18" s="15"/>
      <c r="L18" s="15"/>
      <c r="M18" s="15"/>
      <c r="N18" s="15"/>
      <c r="O18" s="15">
        <f>IF(AND(D18="3.7 kW (1 x 16 A)",D20="    1 - 10 m"),N38,IF(AND(D18="3.7 kW (1 x 16 A)",D20=" 10 - 20 m"),N39,IF(AND(D18="3.7 kW (1 x 16 A)",D20="20 - 40 m"),N40,IF(AND(D18="  11 kW (3 x 16 A)",D20="    1 - 10 m"),N43,IF(AND(D18="  11 kW (3 x 16 A)",D20=" 10 - 20 m"),N44,IF(AND(D18="  11 kW (3 x 16 A)",D20="20 - 40 m"),N45,IF(AND(D18="22 kW (3 x 32 A)",D20="    1 - 10 m"),N48,IF(AND(D18="22 kW (3 x 32 A)",D20=" 10 - 20 m"),N49,IF(AND(D18="22 kW (3 x 32 A)",D20="20 - 40 m"),N50,0)))))))))</f>
        <v>810</v>
      </c>
    </row>
    <row r="19" spans="2:15" ht="12" customHeight="1">
      <c r="B19" s="3"/>
      <c r="C19" s="3"/>
      <c r="D19" s="18"/>
      <c r="F19" s="15"/>
      <c r="G19" s="15"/>
      <c r="H19" s="15"/>
      <c r="I19" s="15"/>
      <c r="J19" s="15"/>
      <c r="K19" s="15"/>
      <c r="L19" s="15"/>
      <c r="M19" s="15"/>
      <c r="N19" s="15"/>
      <c r="O19" s="15"/>
    </row>
    <row r="20" spans="2:15" ht="43.5" customHeight="1">
      <c r="B20" s="7" t="s">
        <v>27</v>
      </c>
      <c r="C20" s="9"/>
      <c r="D20" s="26" t="s">
        <v>41</v>
      </c>
      <c r="F20" s="15"/>
      <c r="G20" s="15"/>
      <c r="H20" s="15"/>
      <c r="I20" s="15"/>
      <c r="J20" s="15"/>
      <c r="K20" s="15"/>
      <c r="L20" s="15"/>
      <c r="M20" s="15"/>
      <c r="N20" s="15"/>
      <c r="O20" s="15"/>
    </row>
    <row r="21" spans="2:15" ht="12" customHeight="1">
      <c r="B21" s="3"/>
      <c r="C21" s="3"/>
      <c r="D21" s="18"/>
      <c r="F21" s="15"/>
      <c r="G21" s="15"/>
      <c r="H21" s="15"/>
      <c r="I21" s="15"/>
      <c r="J21" s="15"/>
      <c r="K21" s="15"/>
      <c r="L21" s="15"/>
      <c r="M21" s="15"/>
      <c r="N21" s="15"/>
      <c r="O21" s="15"/>
    </row>
    <row r="22" spans="2:15" ht="43.5" customHeight="1">
      <c r="B22" s="7" t="s">
        <v>21</v>
      </c>
      <c r="C22" s="9"/>
      <c r="D22" s="26" t="s">
        <v>1</v>
      </c>
      <c r="F22" s="15"/>
      <c r="G22" s="15"/>
      <c r="H22" s="15"/>
      <c r="I22" s="15"/>
      <c r="J22" s="15"/>
      <c r="K22" s="15"/>
      <c r="L22" s="15"/>
      <c r="M22" s="15"/>
      <c r="N22" s="15"/>
      <c r="O22" s="15">
        <f>IF(D22="Ja",-200,0)</f>
        <v>0</v>
      </c>
    </row>
    <row r="23" spans="2:15" ht="12" customHeight="1">
      <c r="B23" s="6"/>
      <c r="C23" s="8"/>
      <c r="D23" s="8"/>
      <c r="F23" s="15"/>
      <c r="G23" s="15"/>
      <c r="H23" s="15"/>
      <c r="I23" s="15"/>
      <c r="J23" s="15"/>
      <c r="K23" s="15"/>
      <c r="L23" s="15"/>
      <c r="M23" s="15"/>
      <c r="N23" s="15"/>
      <c r="O23" s="15"/>
    </row>
    <row r="24" spans="2:15" ht="43.5" customHeight="1">
      <c r="B24" s="7" t="s">
        <v>28</v>
      </c>
      <c r="C24" s="9"/>
      <c r="D24" s="27" t="s">
        <v>29</v>
      </c>
      <c r="F24" s="15"/>
      <c r="G24" s="15"/>
      <c r="H24" s="15"/>
      <c r="I24" s="15"/>
      <c r="J24" s="15"/>
      <c r="K24" s="15"/>
      <c r="L24" s="15"/>
      <c r="M24" s="15"/>
      <c r="N24" s="15"/>
      <c r="O24" s="15">
        <f>IF(D24="Anschluss direkt ans Stromnetz",100,IF(D24="Anschluss über eine Steckdose",200,0))</f>
        <v>100</v>
      </c>
    </row>
    <row r="25" spans="2:15" ht="12" customHeight="1">
      <c r="B25" s="6"/>
      <c r="C25" s="8"/>
      <c r="D25" s="8"/>
      <c r="F25" s="15"/>
      <c r="G25" s="15"/>
      <c r="H25" s="15"/>
      <c r="I25" s="15"/>
      <c r="J25" s="15"/>
      <c r="K25" s="15"/>
      <c r="L25" s="15"/>
      <c r="M25" s="15"/>
      <c r="N25" s="15"/>
      <c r="O25" s="15"/>
    </row>
    <row r="26" spans="2:15" ht="54" customHeight="1">
      <c r="B26" s="7" t="s">
        <v>22</v>
      </c>
      <c r="C26" s="9"/>
      <c r="D26" s="26" t="s">
        <v>1</v>
      </c>
      <c r="F26" s="15"/>
      <c r="G26" s="15"/>
      <c r="H26" s="15"/>
      <c r="I26" s="15"/>
      <c r="J26" s="15"/>
      <c r="K26" s="15"/>
      <c r="L26" s="15"/>
      <c r="M26" s="15"/>
      <c r="N26" s="15"/>
      <c r="O26" s="15">
        <f>IF(D26="Ja",300,0)</f>
        <v>0</v>
      </c>
    </row>
    <row r="27" spans="2:15" ht="12" customHeight="1">
      <c r="B27" s="6"/>
      <c r="C27" s="8"/>
      <c r="D27" s="8"/>
      <c r="F27" s="15"/>
      <c r="G27" s="15"/>
      <c r="H27" s="15"/>
      <c r="I27" s="15"/>
      <c r="J27" s="15"/>
      <c r="K27" s="15"/>
      <c r="L27" s="15"/>
      <c r="M27" s="15"/>
      <c r="N27" s="15"/>
      <c r="O27" s="15"/>
    </row>
    <row r="28" spans="2:15" ht="43.5" customHeight="1">
      <c r="B28" s="7" t="s">
        <v>6</v>
      </c>
      <c r="C28" s="9"/>
      <c r="D28" s="27">
        <v>1</v>
      </c>
      <c r="F28" s="15"/>
      <c r="G28" s="15"/>
      <c r="H28" s="15"/>
      <c r="I28" s="15"/>
      <c r="J28" s="15"/>
      <c r="K28" s="15"/>
      <c r="L28" s="15"/>
      <c r="M28" s="15"/>
      <c r="N28" s="15"/>
      <c r="O28" s="15">
        <f>D28</f>
        <v>1</v>
      </c>
    </row>
    <row r="29" spans="2:15" ht="12" customHeight="1">
      <c r="B29" s="6"/>
      <c r="C29" s="8"/>
      <c r="D29" s="8"/>
      <c r="F29" s="15"/>
      <c r="G29" s="15"/>
      <c r="H29" s="15"/>
      <c r="I29" s="15"/>
      <c r="J29" s="15"/>
      <c r="K29" s="15"/>
      <c r="L29" s="15"/>
      <c r="M29" s="15"/>
      <c r="N29" s="15"/>
      <c r="O29" s="15"/>
    </row>
    <row r="30" spans="2:15" ht="34.5" customHeight="1">
      <c r="B30" s="10" t="s">
        <v>45</v>
      </c>
      <c r="C30" s="21" t="s">
        <v>7</v>
      </c>
      <c r="D30" s="23">
        <f>D14*D28+O30</f>
        <v>2100</v>
      </c>
      <c r="F30" s="15"/>
      <c r="G30" s="15"/>
      <c r="H30" s="15"/>
      <c r="I30" s="15"/>
      <c r="J30" s="15"/>
      <c r="K30" s="15"/>
      <c r="L30" s="15"/>
      <c r="M30" s="15"/>
      <c r="N30" s="15"/>
      <c r="O30" s="15">
        <f>ROUND(IF(O28=1,SUM(O16:O26),SUM(O16:O26)+(O28-1)*0.75*SUM(O16:O26)),-2)</f>
        <v>1100</v>
      </c>
    </row>
    <row r="31" spans="2:15">
      <c r="F31" s="15"/>
      <c r="G31" s="15"/>
      <c r="H31" s="15"/>
      <c r="I31" s="15"/>
      <c r="J31" s="15"/>
      <c r="K31" s="15"/>
      <c r="L31" s="15"/>
      <c r="M31" s="15"/>
      <c r="N31" s="15"/>
      <c r="O31" s="15"/>
    </row>
    <row r="32" spans="2:15" ht="34.5" customHeight="1">
      <c r="B32" s="34" t="s">
        <v>5</v>
      </c>
      <c r="C32" s="34"/>
      <c r="D32" s="22"/>
      <c r="F32" s="15"/>
      <c r="G32" s="15"/>
      <c r="H32" s="15"/>
      <c r="I32" s="15"/>
      <c r="J32" s="15"/>
      <c r="K32" s="15"/>
      <c r="L32" s="15"/>
      <c r="M32" s="15"/>
      <c r="N32" s="15"/>
      <c r="O32" s="15"/>
    </row>
    <row r="33" spans="2:15" ht="12" customHeight="1">
      <c r="B33" s="6"/>
      <c r="C33" s="8"/>
      <c r="D33" s="8"/>
      <c r="F33" s="15"/>
      <c r="G33" s="15"/>
      <c r="H33" s="15"/>
      <c r="I33" s="15"/>
      <c r="J33" s="15"/>
      <c r="K33" s="15"/>
      <c r="L33" s="15"/>
      <c r="M33" s="15"/>
      <c r="N33" s="15"/>
      <c r="O33" s="15"/>
    </row>
    <row r="34" spans="2:15" ht="65.25" customHeight="1">
      <c r="B34" s="30" t="s">
        <v>37</v>
      </c>
      <c r="C34" s="31"/>
      <c r="D34" s="31"/>
    </row>
    <row r="35" spans="2:15" ht="39" customHeight="1">
      <c r="B35" s="30" t="s">
        <v>36</v>
      </c>
      <c r="C35" s="31"/>
      <c r="D35" s="31"/>
    </row>
    <row r="36" spans="2:15" ht="50.25" customHeight="1">
      <c r="B36" s="30" t="s">
        <v>34</v>
      </c>
      <c r="C36" s="31"/>
      <c r="D36" s="31"/>
    </row>
    <row r="37" spans="2:15">
      <c r="F37" s="16" t="s">
        <v>8</v>
      </c>
      <c r="G37" s="28" t="s">
        <v>9</v>
      </c>
      <c r="H37" s="29"/>
      <c r="I37" s="28" t="s">
        <v>10</v>
      </c>
      <c r="J37" s="29"/>
      <c r="K37" s="16" t="s">
        <v>11</v>
      </c>
      <c r="L37" s="28" t="s">
        <v>12</v>
      </c>
      <c r="M37" s="29"/>
      <c r="N37" s="16" t="s">
        <v>13</v>
      </c>
      <c r="O37" s="16" t="s">
        <v>13</v>
      </c>
    </row>
    <row r="38" spans="2:15">
      <c r="F38" s="15" t="s">
        <v>23</v>
      </c>
      <c r="G38" s="15" t="s">
        <v>15</v>
      </c>
      <c r="H38" s="15">
        <v>100</v>
      </c>
      <c r="I38" s="15" t="s">
        <v>16</v>
      </c>
      <c r="J38" s="15">
        <v>20</v>
      </c>
      <c r="K38" s="15">
        <v>20</v>
      </c>
      <c r="L38" s="15" t="s">
        <v>20</v>
      </c>
      <c r="M38" s="15">
        <v>85</v>
      </c>
      <c r="N38" s="15">
        <f>H38+J38+K38+M38</f>
        <v>225</v>
      </c>
      <c r="O38" s="15">
        <f t="shared" ref="O38:O59" si="0">IF(D38="Ja",N38,0)</f>
        <v>0</v>
      </c>
    </row>
    <row r="39" spans="2:15">
      <c r="F39" s="15" t="s">
        <v>24</v>
      </c>
      <c r="G39" s="15" t="s">
        <v>15</v>
      </c>
      <c r="H39" s="15">
        <v>100</v>
      </c>
      <c r="I39" s="15" t="s">
        <v>16</v>
      </c>
      <c r="J39" s="15">
        <f>J38*3</f>
        <v>60</v>
      </c>
      <c r="K39" s="15">
        <v>20</v>
      </c>
      <c r="L39" s="15" t="s">
        <v>20</v>
      </c>
      <c r="M39" s="15">
        <f>M38*3</f>
        <v>255</v>
      </c>
      <c r="N39" s="15">
        <f t="shared" ref="N39:N50" si="1">H39+J39+K39+M39</f>
        <v>435</v>
      </c>
      <c r="O39" s="15">
        <f t="shared" si="0"/>
        <v>0</v>
      </c>
    </row>
    <row r="40" spans="2:15">
      <c r="F40" s="15" t="s">
        <v>25</v>
      </c>
      <c r="G40" s="15" t="s">
        <v>15</v>
      </c>
      <c r="H40" s="15">
        <v>100</v>
      </c>
      <c r="I40" s="15" t="s">
        <v>16</v>
      </c>
      <c r="J40" s="15">
        <f>J38*6</f>
        <v>120</v>
      </c>
      <c r="K40" s="15">
        <v>20</v>
      </c>
      <c r="L40" s="15" t="s">
        <v>20</v>
      </c>
      <c r="M40" s="15">
        <f>M38*6</f>
        <v>510</v>
      </c>
      <c r="N40" s="15">
        <f t="shared" si="1"/>
        <v>750</v>
      </c>
      <c r="O40" s="15">
        <f t="shared" si="0"/>
        <v>0</v>
      </c>
    </row>
    <row r="41" spans="2:15">
      <c r="F41" s="15"/>
      <c r="G41" s="15"/>
      <c r="H41" s="15"/>
      <c r="I41" s="15"/>
      <c r="J41" s="15"/>
      <c r="K41" s="15"/>
      <c r="L41" s="15"/>
      <c r="M41" s="15"/>
      <c r="N41" s="15"/>
      <c r="O41" s="15"/>
    </row>
    <row r="42" spans="2:15">
      <c r="F42" s="15"/>
      <c r="G42" s="15"/>
      <c r="H42" s="15"/>
      <c r="I42" s="15"/>
      <c r="J42" s="15"/>
      <c r="K42" s="15"/>
      <c r="L42" s="15"/>
      <c r="M42" s="15"/>
      <c r="N42" s="15"/>
      <c r="O42" s="15"/>
    </row>
    <row r="43" spans="2:15">
      <c r="F43" s="15" t="s">
        <v>23</v>
      </c>
      <c r="G43" s="15" t="s">
        <v>14</v>
      </c>
      <c r="H43" s="15">
        <v>150</v>
      </c>
      <c r="I43" s="15" t="s">
        <v>17</v>
      </c>
      <c r="J43" s="15">
        <v>20</v>
      </c>
      <c r="K43" s="15">
        <v>30</v>
      </c>
      <c r="L43" s="15" t="s">
        <v>20</v>
      </c>
      <c r="M43" s="15">
        <v>85</v>
      </c>
      <c r="N43" s="15">
        <f t="shared" si="1"/>
        <v>285</v>
      </c>
      <c r="O43" s="15">
        <f t="shared" si="0"/>
        <v>0</v>
      </c>
    </row>
    <row r="44" spans="2:15">
      <c r="F44" s="15" t="s">
        <v>24</v>
      </c>
      <c r="G44" s="15" t="s">
        <v>14</v>
      </c>
      <c r="H44" s="15">
        <v>150</v>
      </c>
      <c r="I44" s="15" t="s">
        <v>17</v>
      </c>
      <c r="J44" s="15">
        <f>J43*3</f>
        <v>60</v>
      </c>
      <c r="K44" s="15">
        <v>30</v>
      </c>
      <c r="L44" s="15" t="s">
        <v>20</v>
      </c>
      <c r="M44" s="15">
        <f>M43*3</f>
        <v>255</v>
      </c>
      <c r="N44" s="15">
        <f t="shared" si="1"/>
        <v>495</v>
      </c>
      <c r="O44" s="15">
        <f t="shared" si="0"/>
        <v>0</v>
      </c>
    </row>
    <row r="45" spans="2:15">
      <c r="F45" s="15" t="s">
        <v>25</v>
      </c>
      <c r="G45" s="15" t="s">
        <v>14</v>
      </c>
      <c r="H45" s="15">
        <v>150</v>
      </c>
      <c r="I45" s="15" t="s">
        <v>17</v>
      </c>
      <c r="J45" s="15">
        <f>J43*6</f>
        <v>120</v>
      </c>
      <c r="K45" s="15">
        <v>30</v>
      </c>
      <c r="L45" s="15" t="s">
        <v>20</v>
      </c>
      <c r="M45" s="15">
        <f>M43*6</f>
        <v>510</v>
      </c>
      <c r="N45" s="15">
        <f t="shared" si="1"/>
        <v>810</v>
      </c>
      <c r="O45" s="15">
        <f t="shared" si="0"/>
        <v>0</v>
      </c>
    </row>
    <row r="46" spans="2:15">
      <c r="F46" s="15"/>
      <c r="G46" s="15"/>
      <c r="H46" s="15"/>
      <c r="I46" s="15"/>
      <c r="J46" s="15"/>
      <c r="K46" s="15"/>
      <c r="L46" s="15"/>
      <c r="M46" s="15"/>
      <c r="N46" s="15"/>
      <c r="O46" s="15"/>
    </row>
    <row r="47" spans="2:15">
      <c r="F47" s="15"/>
      <c r="G47" s="15"/>
      <c r="H47" s="15"/>
      <c r="I47" s="15"/>
      <c r="J47" s="15"/>
      <c r="K47" s="15"/>
      <c r="L47" s="15"/>
      <c r="M47" s="15"/>
      <c r="N47" s="15"/>
      <c r="O47" s="15"/>
    </row>
    <row r="48" spans="2:15">
      <c r="F48" s="15" t="s">
        <v>23</v>
      </c>
      <c r="G48" s="15" t="s">
        <v>14</v>
      </c>
      <c r="H48" s="15">
        <v>200</v>
      </c>
      <c r="I48" s="15" t="s">
        <v>18</v>
      </c>
      <c r="J48" s="15">
        <v>50</v>
      </c>
      <c r="K48" s="15">
        <v>50</v>
      </c>
      <c r="L48" s="15" t="s">
        <v>19</v>
      </c>
      <c r="M48" s="15">
        <v>100</v>
      </c>
      <c r="N48" s="15">
        <f t="shared" si="1"/>
        <v>400</v>
      </c>
      <c r="O48" s="15">
        <f t="shared" si="0"/>
        <v>0</v>
      </c>
    </row>
    <row r="49" spans="6:15">
      <c r="F49" s="15" t="s">
        <v>24</v>
      </c>
      <c r="G49" s="15" t="s">
        <v>14</v>
      </c>
      <c r="H49" s="15">
        <v>200</v>
      </c>
      <c r="I49" s="15" t="s">
        <v>18</v>
      </c>
      <c r="J49" s="15">
        <f>J48*3</f>
        <v>150</v>
      </c>
      <c r="K49" s="15">
        <v>50</v>
      </c>
      <c r="L49" s="15" t="s">
        <v>19</v>
      </c>
      <c r="M49" s="15">
        <f>M48*3</f>
        <v>300</v>
      </c>
      <c r="N49" s="15">
        <f t="shared" si="1"/>
        <v>700</v>
      </c>
      <c r="O49" s="15">
        <f t="shared" si="0"/>
        <v>0</v>
      </c>
    </row>
    <row r="50" spans="6:15">
      <c r="F50" s="15" t="s">
        <v>25</v>
      </c>
      <c r="G50" s="15" t="s">
        <v>14</v>
      </c>
      <c r="H50" s="15">
        <v>200</v>
      </c>
      <c r="I50" s="15" t="s">
        <v>18</v>
      </c>
      <c r="J50" s="15">
        <f>J48*6</f>
        <v>300</v>
      </c>
      <c r="K50" s="15">
        <v>50</v>
      </c>
      <c r="L50" s="15" t="s">
        <v>19</v>
      </c>
      <c r="M50" s="15">
        <f>M48*6</f>
        <v>600</v>
      </c>
      <c r="N50" s="15">
        <f t="shared" si="1"/>
        <v>1150</v>
      </c>
      <c r="O50" s="15">
        <f t="shared" si="0"/>
        <v>0</v>
      </c>
    </row>
    <row r="51" spans="6:15">
      <c r="F51" s="15"/>
      <c r="G51" s="15"/>
      <c r="H51" s="15"/>
      <c r="I51" s="15"/>
      <c r="J51" s="15"/>
      <c r="K51" s="15"/>
      <c r="L51" s="15"/>
      <c r="M51" s="15"/>
      <c r="N51" s="15"/>
      <c r="O51" s="15"/>
    </row>
    <row r="52" spans="6:15">
      <c r="F52" s="15"/>
      <c r="G52" s="15"/>
      <c r="H52" s="15"/>
      <c r="I52" s="15"/>
      <c r="J52" s="15"/>
      <c r="K52" s="15"/>
      <c r="L52" s="15"/>
      <c r="M52" s="15"/>
      <c r="N52" s="15"/>
      <c r="O52" s="15"/>
    </row>
    <row r="53" spans="6:15">
      <c r="F53" s="15"/>
      <c r="G53" s="15"/>
      <c r="H53" s="15"/>
      <c r="I53" s="15"/>
      <c r="J53" s="15"/>
      <c r="K53" s="15"/>
      <c r="L53" s="15"/>
      <c r="M53" s="15"/>
      <c r="N53" s="15"/>
      <c r="O53" s="15">
        <f>IF(D53="Ja",-200,0)</f>
        <v>0</v>
      </c>
    </row>
    <row r="54" spans="6:15">
      <c r="F54" s="15"/>
      <c r="G54" s="15"/>
      <c r="H54" s="15"/>
      <c r="I54" s="15"/>
      <c r="J54" s="15"/>
      <c r="K54" s="15"/>
      <c r="L54" s="15"/>
      <c r="M54" s="15"/>
      <c r="N54" s="15"/>
      <c r="O54" s="15"/>
    </row>
    <row r="55" spans="6:15">
      <c r="F55" s="15"/>
      <c r="G55" s="15"/>
      <c r="H55" s="15"/>
      <c r="I55" s="15"/>
      <c r="J55" s="15"/>
      <c r="K55" s="15"/>
      <c r="L55" s="15"/>
      <c r="M55" s="15"/>
      <c r="N55" s="15">
        <v>100</v>
      </c>
      <c r="O55" s="15">
        <f t="shared" ref="O55" si="2">IF(D55="Ja",N55,0)</f>
        <v>0</v>
      </c>
    </row>
    <row r="56" spans="6:15">
      <c r="F56" s="15"/>
      <c r="G56" s="15"/>
      <c r="H56" s="15"/>
      <c r="I56" s="15"/>
      <c r="J56" s="15"/>
      <c r="K56" s="15"/>
      <c r="L56" s="15"/>
      <c r="M56" s="15"/>
      <c r="N56" s="15"/>
      <c r="O56" s="15">
        <f t="shared" si="0"/>
        <v>0</v>
      </c>
    </row>
    <row r="57" spans="6:15">
      <c r="F57" s="15"/>
      <c r="G57" s="15"/>
      <c r="H57" s="15"/>
      <c r="I57" s="15"/>
      <c r="J57" s="15"/>
      <c r="K57" s="15"/>
      <c r="L57" s="15"/>
      <c r="M57" s="15"/>
      <c r="N57" s="15">
        <v>100</v>
      </c>
      <c r="O57" s="15">
        <f>IF(D57="Ja",N57,0)</f>
        <v>0</v>
      </c>
    </row>
    <row r="58" spans="6:15">
      <c r="F58" s="15"/>
      <c r="G58" s="15"/>
      <c r="H58" s="15"/>
      <c r="I58" s="15"/>
      <c r="J58" s="15"/>
      <c r="K58" s="15"/>
      <c r="L58" s="15"/>
      <c r="M58" s="15"/>
      <c r="N58" s="15"/>
      <c r="O58" s="15"/>
    </row>
    <row r="59" spans="6:15">
      <c r="F59" s="15"/>
      <c r="G59" s="15"/>
      <c r="H59" s="15"/>
      <c r="I59" s="15"/>
      <c r="J59" s="15"/>
      <c r="K59" s="15"/>
      <c r="L59" s="15"/>
      <c r="M59" s="15"/>
      <c r="N59" s="15">
        <v>300</v>
      </c>
      <c r="O59" s="15">
        <f t="shared" si="0"/>
        <v>0</v>
      </c>
    </row>
    <row r="60" spans="6:15">
      <c r="F60" s="15"/>
      <c r="G60" s="15"/>
      <c r="H60" s="15"/>
      <c r="I60" s="15"/>
      <c r="J60" s="15"/>
      <c r="K60" s="15"/>
      <c r="L60" s="15"/>
      <c r="M60" s="15"/>
      <c r="N60" s="15"/>
      <c r="O60" s="15"/>
    </row>
    <row r="61" spans="6:15">
      <c r="F61" s="15"/>
      <c r="G61" s="15"/>
      <c r="H61" s="15"/>
      <c r="I61" s="15"/>
      <c r="J61" s="15"/>
      <c r="K61" s="15"/>
      <c r="L61" s="15"/>
      <c r="M61" s="15"/>
      <c r="N61" s="15"/>
      <c r="O61" s="15">
        <f>D61</f>
        <v>0</v>
      </c>
    </row>
  </sheetData>
  <sheetProtection algorithmName="SHA-512" hashValue="7eyD7bRBtj4Dp66hV9PhVOhJG/BMGqkQPlstlTZWBZH+nCX2RiL+4GAlANLK3KN4ZlVpQAgOPoGVVGSzQxg6AA==" saltValue="ND2RH1xd0s5diW6+V8WVzA==" spinCount="100000" sheet="1" objects="1" scenarios="1"/>
  <mergeCells count="17">
    <mergeCell ref="B2:D2"/>
    <mergeCell ref="C12:D12"/>
    <mergeCell ref="B32:C32"/>
    <mergeCell ref="B8:D8"/>
    <mergeCell ref="G12:H12"/>
    <mergeCell ref="B6:D6"/>
    <mergeCell ref="B4:D4"/>
    <mergeCell ref="G37:H37"/>
    <mergeCell ref="I37:J37"/>
    <mergeCell ref="L37:M37"/>
    <mergeCell ref="B35:D35"/>
    <mergeCell ref="B9:D9"/>
    <mergeCell ref="B10:D10"/>
    <mergeCell ref="B36:D36"/>
    <mergeCell ref="B34:D34"/>
    <mergeCell ref="L12:M12"/>
    <mergeCell ref="I12:J12"/>
  </mergeCells>
  <pageMargins left="0.70866141732283472" right="0.70866141732283472" top="0.78740157480314965" bottom="0.78740157480314965" header="0.31496062992125984" footer="0.31496062992125984"/>
  <pageSetup paperSize="8" scale="40"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Listen!$A$20:$A$21</xm:f>
          </x14:formula1>
          <xm:sqref>D26</xm:sqref>
        </x14:dataValidation>
        <x14:dataValidation type="list" allowBlank="1" showInputMessage="1" showErrorMessage="1">
          <x14:formula1>
            <xm:f>Listen!$A$3:$A$5</xm:f>
          </x14:formula1>
          <xm:sqref>D18</xm:sqref>
        </x14:dataValidation>
        <x14:dataValidation type="list" allowBlank="1" showInputMessage="1" showErrorMessage="1">
          <x14:formula1>
            <xm:f>Listen!$A$8:$A$10</xm:f>
          </x14:formula1>
          <xm:sqref>D20</xm:sqref>
        </x14:dataValidation>
        <x14:dataValidation type="list" allowBlank="1" showInputMessage="1" showErrorMessage="1">
          <x14:formula1>
            <xm:f>Listen!$A$12:$A$13</xm:f>
          </x14:formula1>
          <xm:sqref>D22</xm:sqref>
        </x14:dataValidation>
        <x14:dataValidation type="list" allowBlank="1" showInputMessage="1" showErrorMessage="1">
          <x14:formula1>
            <xm:f>Listen!$A$16:$A$17</xm:f>
          </x14:formula1>
          <xm:sqref>D24</xm:sqref>
        </x14:dataValidation>
        <x14:dataValidation type="list" allowBlank="1" showInputMessage="1" showErrorMessage="1">
          <x14:formula1>
            <xm:f>Listen!$A$24:$A$28</xm:f>
          </x14:formula1>
          <xm:sqref>D28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8"/>
  <sheetViews>
    <sheetView workbookViewId="0">
      <selection activeCell="A5" sqref="A5"/>
    </sheetView>
  </sheetViews>
  <sheetFormatPr baseColWidth="10" defaultRowHeight="15"/>
  <cols>
    <col min="1" max="1" width="45.28515625" bestFit="1" customWidth="1"/>
    <col min="2" max="2" width="15" customWidth="1"/>
  </cols>
  <sheetData>
    <row r="2" spans="1:2">
      <c r="A2" s="2" t="s">
        <v>26</v>
      </c>
    </row>
    <row r="3" spans="1:2">
      <c r="A3" t="s">
        <v>38</v>
      </c>
      <c r="B3">
        <v>1</v>
      </c>
    </row>
    <row r="4" spans="1:2">
      <c r="A4" s="1" t="s">
        <v>39</v>
      </c>
      <c r="B4">
        <v>2</v>
      </c>
    </row>
    <row r="5" spans="1:2">
      <c r="A5" t="s">
        <v>40</v>
      </c>
      <c r="B5">
        <v>3</v>
      </c>
    </row>
    <row r="7" spans="1:2">
      <c r="A7" s="2" t="s">
        <v>27</v>
      </c>
    </row>
    <row r="8" spans="1:2">
      <c r="A8" t="s">
        <v>43</v>
      </c>
      <c r="B8">
        <v>1</v>
      </c>
    </row>
    <row r="9" spans="1:2">
      <c r="A9" t="s">
        <v>44</v>
      </c>
      <c r="B9">
        <v>0</v>
      </c>
    </row>
    <row r="10" spans="1:2">
      <c r="A10" t="s">
        <v>41</v>
      </c>
    </row>
    <row r="11" spans="1:2">
      <c r="A11" s="2" t="s">
        <v>21</v>
      </c>
    </row>
    <row r="12" spans="1:2">
      <c r="A12" t="s">
        <v>0</v>
      </c>
      <c r="B12">
        <v>2</v>
      </c>
    </row>
    <row r="13" spans="1:2">
      <c r="A13" t="s">
        <v>1</v>
      </c>
      <c r="B13">
        <v>0</v>
      </c>
    </row>
    <row r="15" spans="1:2">
      <c r="A15" s="2" t="s">
        <v>28</v>
      </c>
    </row>
    <row r="16" spans="1:2">
      <c r="A16" t="s">
        <v>29</v>
      </c>
      <c r="B16">
        <v>0</v>
      </c>
    </row>
    <row r="17" spans="1:2">
      <c r="A17" t="s">
        <v>42</v>
      </c>
      <c r="B17">
        <v>1</v>
      </c>
    </row>
    <row r="19" spans="1:2">
      <c r="A19" s="2" t="s">
        <v>22</v>
      </c>
    </row>
    <row r="20" spans="1:2">
      <c r="A20" t="s">
        <v>0</v>
      </c>
      <c r="B20">
        <v>1</v>
      </c>
    </row>
    <row r="21" spans="1:2">
      <c r="A21" t="s">
        <v>1</v>
      </c>
      <c r="B21">
        <v>8</v>
      </c>
    </row>
    <row r="23" spans="1:2">
      <c r="A23" s="2" t="s">
        <v>6</v>
      </c>
    </row>
    <row r="24" spans="1:2">
      <c r="A24">
        <v>1</v>
      </c>
      <c r="B24">
        <v>0</v>
      </c>
    </row>
    <row r="25" spans="1:2">
      <c r="A25">
        <v>2</v>
      </c>
      <c r="B25">
        <v>1</v>
      </c>
    </row>
    <row r="26" spans="1:2">
      <c r="A26">
        <v>3</v>
      </c>
      <c r="B26">
        <v>2</v>
      </c>
    </row>
    <row r="27" spans="1:2">
      <c r="A27">
        <v>4</v>
      </c>
      <c r="B27">
        <v>3</v>
      </c>
    </row>
    <row r="28" spans="1:2">
      <c r="A28">
        <v>5</v>
      </c>
      <c r="B28">
        <v>4</v>
      </c>
    </row>
  </sheetData>
  <pageMargins left="0.7" right="0.7" top="0.78740157499999996" bottom="0.78740157499999996" header="0.3" footer="0.3"/>
  <pageSetup paperSize="8"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Grobkostenschätzung</vt:lpstr>
      <vt:lpstr>Listen</vt:lpstr>
    </vt:vector>
  </TitlesOfParts>
  <Company>TCS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TL05038</dc:creator>
  <cp:lastModifiedBy>TL05038</cp:lastModifiedBy>
  <cp:lastPrinted>2018-11-29T10:28:45Z</cp:lastPrinted>
  <dcterms:created xsi:type="dcterms:W3CDTF">2018-10-30T08:16:36Z</dcterms:created>
  <dcterms:modified xsi:type="dcterms:W3CDTF">2019-05-07T15:41:54Z</dcterms:modified>
</cp:coreProperties>
</file>